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4ccf5f4de822d5e7/Bestuur De Hoop/Materieel/"/>
    </mc:Choice>
  </mc:AlternateContent>
  <xr:revisionPtr revIDLastSave="0" documentId="8_{462C6DA4-0282-4CE1-81DC-E249283878E0}" xr6:coauthVersionLast="47" xr6:coauthVersionMax="47" xr10:uidLastSave="{00000000-0000-0000-0000-000000000000}"/>
  <bookViews>
    <workbookView xWindow="2660" yWindow="1330" windowWidth="15600" windowHeight="13070" xr2:uid="{A21AEBF1-4BF2-4E5B-8B30-0AC0DA877A59}"/>
  </bookViews>
  <sheets>
    <sheet name="Inschrijvingsformulier" sheetId="1" r:id="rId1"/>
  </sheets>
  <externalReferences>
    <externalReference r:id="rId2"/>
  </externalReferences>
  <definedNames>
    <definedName name="_xlnm.Print_Area" localSheetId="0">Inschrijvingsformulier!$A$1:$E$47</definedName>
    <definedName name="Gebied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42492.7095949074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SATijd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32" i="1"/>
  <c r="B32" i="1"/>
  <c r="B33" i="1"/>
  <c r="B38" i="1"/>
  <c r="B37" i="1"/>
  <c r="A22" i="1"/>
  <c r="A19" i="1"/>
  <c r="A21" i="1"/>
  <c r="A20" i="1"/>
  <c r="A18" i="1"/>
  <c r="A17" i="1"/>
  <c r="A16" i="1"/>
  <c r="B36" i="1"/>
  <c r="F10" i="1"/>
  <c r="B39" i="1"/>
  <c r="AA15" i="1"/>
  <c r="AA16" i="1"/>
  <c r="AA17" i="1"/>
  <c r="AA18" i="1"/>
  <c r="AA19" i="1"/>
  <c r="AA20" i="1"/>
  <c r="AA21" i="1"/>
  <c r="AA22" i="1"/>
  <c r="AA23" i="1"/>
  <c r="E16" i="1"/>
  <c r="E18" i="1"/>
  <c r="E19" i="1"/>
  <c r="E20" i="1"/>
  <c r="E21" i="1"/>
  <c r="E22" i="1"/>
  <c r="E15" i="1"/>
  <c r="B35" i="1"/>
  <c r="B34" i="1"/>
  <c r="E33" i="1"/>
</calcChain>
</file>

<file path=xl/sharedStrings.xml><?xml version="1.0" encoding="utf-8"?>
<sst xmlns="http://schemas.openxmlformats.org/spreadsheetml/2006/main" count="179" uniqueCount="175">
  <si>
    <t>Wedstrijd</t>
  </si>
  <si>
    <t>INSCHRIJFREGELS</t>
  </si>
  <si>
    <t>TOTALE KOSTEN</t>
  </si>
  <si>
    <t>Land</t>
  </si>
  <si>
    <t>Datum</t>
  </si>
  <si>
    <t>Nederland</t>
  </si>
  <si>
    <t>Buitenland</t>
  </si>
  <si>
    <t>Ja</t>
  </si>
  <si>
    <t>Nee</t>
  </si>
  <si>
    <t>Botentransport via De Hoop?</t>
  </si>
  <si>
    <t>Toelichting</t>
  </si>
  <si>
    <t>Gem. ploegleeftijd</t>
  </si>
  <si>
    <t xml:space="preserve">U start in een </t>
  </si>
  <si>
    <t>U wilt starten in het nummer</t>
  </si>
  <si>
    <t>Sluiting interne inschrijving</t>
  </si>
  <si>
    <t>Inschrijfgeld</t>
  </si>
  <si>
    <t>Transport</t>
  </si>
  <si>
    <t>Samenvatting inschrijfinformatie</t>
  </si>
  <si>
    <t>Ploegnaam</t>
  </si>
  <si>
    <t>Slag</t>
  </si>
  <si>
    <t>Coach</t>
  </si>
  <si>
    <t>Boot (voorkeur)</t>
  </si>
  <si>
    <t>Opmerkingen</t>
  </si>
  <si>
    <t>VA</t>
  </si>
  <si>
    <t>VB</t>
  </si>
  <si>
    <t>VC</t>
  </si>
  <si>
    <t>VD</t>
  </si>
  <si>
    <t>VE</t>
  </si>
  <si>
    <t>VG</t>
  </si>
  <si>
    <t>Zie de weblink &gt;&gt;</t>
  </si>
  <si>
    <t>Euros</t>
  </si>
  <si>
    <t>Thêta</t>
  </si>
  <si>
    <t>Meije</t>
  </si>
  <si>
    <t>Binnenmaas</t>
  </si>
  <si>
    <t>Amycus</t>
  </si>
  <si>
    <t>Daventria</t>
  </si>
  <si>
    <t>DDS</t>
  </si>
  <si>
    <t>Dordtsche</t>
  </si>
  <si>
    <t>Drietand</t>
  </si>
  <si>
    <t>Gorcumse</t>
  </si>
  <si>
    <t>Gouda</t>
  </si>
  <si>
    <t>Gyas</t>
  </si>
  <si>
    <t>Maastrichtsche</t>
  </si>
  <si>
    <t>Naarden</t>
  </si>
  <si>
    <t>Hertog</t>
  </si>
  <si>
    <t>Honte</t>
  </si>
  <si>
    <t>Hunze</t>
  </si>
  <si>
    <t>Isala</t>
  </si>
  <si>
    <t>Nautilus</t>
  </si>
  <si>
    <t>Neptunus</t>
  </si>
  <si>
    <t>Nereus</t>
  </si>
  <si>
    <t>Barendrecht</t>
  </si>
  <si>
    <t>Beatrix</t>
  </si>
  <si>
    <t>Boreas</t>
  </si>
  <si>
    <t>Breda</t>
  </si>
  <si>
    <t>Cornelis</t>
  </si>
  <si>
    <t>Tromp</t>
  </si>
  <si>
    <t>Laga</t>
  </si>
  <si>
    <t>Jason</t>
  </si>
  <si>
    <t>Kogge</t>
  </si>
  <si>
    <t>Krom</t>
  </si>
  <si>
    <t>Epsilon</t>
  </si>
  <si>
    <t>Hollandia</t>
  </si>
  <si>
    <t>Roeiclub</t>
  </si>
  <si>
    <t>KNZRV</t>
  </si>
  <si>
    <t>Aross</t>
  </si>
  <si>
    <t>Kop</t>
  </si>
  <si>
    <t>Doorslag</t>
  </si>
  <si>
    <t>Aquarius</t>
  </si>
  <si>
    <t>IJssel</t>
  </si>
  <si>
    <t>Leerdam</t>
  </si>
  <si>
    <t>Leythe</t>
  </si>
  <si>
    <t>Minerva</t>
  </si>
  <si>
    <t>Ank</t>
  </si>
  <si>
    <t>Pelargos</t>
  </si>
  <si>
    <t>Rijnmond</t>
  </si>
  <si>
    <t>Oostvoorne</t>
  </si>
  <si>
    <t>Ossa</t>
  </si>
  <si>
    <t>Pampus</t>
  </si>
  <si>
    <t>Argo</t>
  </si>
  <si>
    <t>Njord</t>
  </si>
  <si>
    <t>Pontos</t>
  </si>
  <si>
    <t>Proteus-Eretes</t>
  </si>
  <si>
    <t>RowDow</t>
  </si>
  <si>
    <t>Poseidon</t>
  </si>
  <si>
    <t>RIC</t>
  </si>
  <si>
    <t>Rijnland</t>
  </si>
  <si>
    <t>Salland</t>
  </si>
  <si>
    <t>Saurus</t>
  </si>
  <si>
    <t>Scaldis</t>
  </si>
  <si>
    <t>Skadi</t>
  </si>
  <si>
    <t>Stern</t>
  </si>
  <si>
    <t>Spaarne</t>
  </si>
  <si>
    <t>Wetterwille</t>
  </si>
  <si>
    <t>Vada</t>
  </si>
  <si>
    <t>Where</t>
  </si>
  <si>
    <t>Zaan</t>
  </si>
  <si>
    <t>Tubantia</t>
  </si>
  <si>
    <t>Zwolsche</t>
  </si>
  <si>
    <t>Viking</t>
  </si>
  <si>
    <t>Thyro</t>
  </si>
  <si>
    <t>Voorne-Putten</t>
  </si>
  <si>
    <t>Zaankanaries</t>
  </si>
  <si>
    <t>Amstel</t>
  </si>
  <si>
    <t>Galjoen</t>
  </si>
  <si>
    <t>Hemus</t>
  </si>
  <si>
    <t>Laak</t>
  </si>
  <si>
    <t>Compagnie</t>
  </si>
  <si>
    <t>Okeanos</t>
  </si>
  <si>
    <t>Iris</t>
  </si>
  <si>
    <t>Dragt</t>
  </si>
  <si>
    <t>Phocas</t>
  </si>
  <si>
    <t>Roosendaalse</t>
  </si>
  <si>
    <t>Z.Z.V.</t>
  </si>
  <si>
    <t>TOR</t>
  </si>
  <si>
    <t>Weesp</t>
  </si>
  <si>
    <t>Amstelgeuzen</t>
  </si>
  <si>
    <t>SilVia</t>
  </si>
  <si>
    <t>Skylla</t>
  </si>
  <si>
    <t>t Diep</t>
  </si>
  <si>
    <t>Dudok van Heel</t>
  </si>
  <si>
    <t>De Eem</t>
  </si>
  <si>
    <t>De Drie Provinciën</t>
  </si>
  <si>
    <t>De Geeuw</t>
  </si>
  <si>
    <t>De Grift</t>
  </si>
  <si>
    <t>De Helling</t>
  </si>
  <si>
    <t>De Maas</t>
  </si>
  <si>
    <t>Panta Rei</t>
  </si>
  <si>
    <t>Willem III</t>
  </si>
  <si>
    <t>Asopos de Vliet</t>
  </si>
  <si>
    <t>Michiel de Ruyter</t>
  </si>
  <si>
    <t>Skøll</t>
  </si>
  <si>
    <t>Triton</t>
  </si>
  <si>
    <t>Orca</t>
  </si>
  <si>
    <t>Vidar</t>
  </si>
  <si>
    <t>Amphitrite</t>
  </si>
  <si>
    <t>ARC (Asser Roeiclub)</t>
  </si>
  <si>
    <t>In kg</t>
  </si>
  <si>
    <t>Contactpersoon + tel.nummer</t>
  </si>
  <si>
    <t>Schatting gemiddeld ploeggewicht</t>
  </si>
  <si>
    <t>Locatie</t>
  </si>
  <si>
    <t>Categorie</t>
  </si>
  <si>
    <t>Boottype</t>
  </si>
  <si>
    <t>Zie de weblink&gt;&gt;</t>
  </si>
  <si>
    <t>Datum van evenement</t>
  </si>
  <si>
    <t>Plaatsnaam (gebruik voor Amstelwedstrijden "Amsterdam")</t>
  </si>
  <si>
    <t>Geboortejaar</t>
  </si>
  <si>
    <t>Vereniging</t>
  </si>
  <si>
    <t xml:space="preserve">Stuur* </t>
  </si>
  <si>
    <t>* Is de stuur geen Hooplid? Vul dan zijn/haar vereniging in in de kolom "Vereniging". 
   Anders is het niet mogelijk uw ploeg in te schrijven.</t>
  </si>
  <si>
    <t>Alle ploegen dienen voltallig ingeschreven te worden (n.n. is niet toegestaan). Alleen personen die geregistreerd staan als lid van een vereniging in de KNRB-ledenadministratie, kunnen worden ingeschreven.</t>
  </si>
  <si>
    <t>S.v.p. alle grijze velden invullen</t>
  </si>
  <si>
    <t>1.  In te vullen velden</t>
  </si>
  <si>
    <t>5.  Botentransport</t>
  </si>
  <si>
    <t>Bijv.: 1x, 2-, 4x+, C4x+, 8+, etc</t>
  </si>
  <si>
    <t>2.  Volledige inschrijving verplicht</t>
  </si>
  <si>
    <t>3.  Inschrijftermijn</t>
  </si>
  <si>
    <t>4.  Betaling</t>
  </si>
  <si>
    <r>
      <t xml:space="preserve">Stuur dit volledig ingevulde formulier uiterlijk 3 weken vóór de start van de wedstrijd naar inschrijven@karzvdehoop.nl. (Deze termijn is noodzakelijk in verband met het boottoewijzingsbeleid.)
U ontvangt hierna een bevestigingsmail met een </t>
    </r>
    <r>
      <rPr>
        <b/>
        <sz val="11"/>
        <color indexed="8"/>
        <rFont val="Calibri"/>
        <family val="2"/>
      </rPr>
      <t>boekingscode</t>
    </r>
    <r>
      <rPr>
        <sz val="11"/>
        <color indexed="8"/>
        <rFont val="Calibri"/>
        <family val="2"/>
      </rPr>
      <t>.</t>
    </r>
  </si>
  <si>
    <t>https://roeievenementen.knrb.nl</t>
  </si>
  <si>
    <t>VF</t>
  </si>
  <si>
    <t>VI</t>
  </si>
  <si>
    <t>VH</t>
  </si>
  <si>
    <t>HJ</t>
  </si>
  <si>
    <t>HK</t>
  </si>
  <si>
    <t>HL</t>
  </si>
  <si>
    <t>Bijv.: MMA (Mannen Masters A), VCl (Vrouwen Club), Mix</t>
  </si>
  <si>
    <t>Start u masters?</t>
  </si>
  <si>
    <t>Inschrijvingsformulier voor wedstrijden voor masters</t>
  </si>
  <si>
    <t>Mastercategorie van ploeg</t>
  </si>
  <si>
    <t>6.  Mastercategorieën</t>
  </si>
  <si>
    <r>
      <t xml:space="preserve">Gelieve alle van toepassing zijnde grijze velden in te vullen*. Vul altijd een slag in; de rest volgens de plek in de boot. Bij een vier laat u de nummers 4, 5, 6 en 7 open; bij een twee ook de nummers 2 en 3. Indien u in een mastercategorie start, vult u ook de geboortejaren in (niet nodig voor de stuur). Bij de samenvatting vindt u dan uw gemiddelde leeftijd en bijbehorende mastercategorie.
U bent natuurlijk vrij om in een jongere categorie te starten.
Indien een of meerdere roeiers, de stuur en/of coach afkomstig zijn van een andere vereniging, vult u de betreffende verenigingsnaam in in de kolom “Vereniging”.
</t>
    </r>
    <r>
      <rPr>
        <sz val="11"/>
        <color indexed="23"/>
        <rFont val="Calibri"/>
        <family val="2"/>
      </rPr>
      <t>* Wedstrijden en uitgeschreven nummers/categorieën zijn te vinden op de website van de KNRB.</t>
    </r>
    <r>
      <rPr>
        <sz val="11"/>
        <color indexed="8"/>
        <rFont val="Calibri"/>
        <family val="2"/>
      </rPr>
      <t xml:space="preserve">
</t>
    </r>
  </si>
  <si>
    <r>
      <t xml:space="preserve">Inschrijfgeld plus eventuele transportkosten s.v.p. </t>
    </r>
    <r>
      <rPr>
        <u/>
        <sz val="11"/>
        <color indexed="8"/>
        <rFont val="Calibri"/>
        <family val="2"/>
      </rPr>
      <t>direct na ontvangst van de bevestigingsmail</t>
    </r>
    <r>
      <rPr>
        <sz val="11"/>
        <color indexed="8"/>
        <rFont val="Calibri"/>
        <family val="2"/>
      </rPr>
      <t xml:space="preserve"> overmaken op: 
NL06 INGB 0000 4595 95 t.n.v. KAR&amp;ZV De Hoop, </t>
    </r>
    <r>
      <rPr>
        <b/>
        <sz val="11"/>
        <color indexed="8"/>
        <rFont val="Calibri"/>
        <family val="2"/>
      </rPr>
      <t>o.v.v. boekingscode + achternaam van de slag</t>
    </r>
    <r>
      <rPr>
        <sz val="11"/>
        <color indexed="8"/>
        <rFont val="Calibri"/>
        <family val="2"/>
      </rPr>
      <t xml:space="preserve">. 
</t>
    </r>
    <r>
      <rPr>
        <b/>
        <sz val="11"/>
        <color indexed="8"/>
        <rFont val="Calibri"/>
        <family val="2"/>
      </rPr>
      <t>NB</t>
    </r>
    <r>
      <rPr>
        <sz val="11"/>
        <color indexed="8"/>
        <rFont val="Calibri"/>
        <family val="2"/>
      </rPr>
      <t xml:space="preserve">: Pas na ontvangst van het inschrijfgeld zal de inschrijving voor de wedstrijd worden afgerond. Indien er geen inschrijfgeld is betaald, kan er niet worden gestart.	
</t>
    </r>
  </si>
  <si>
    <t>Het botentransport naar wedstrijden/evenementen buiten Amsterdam dient geregeld te worden via de Commissaris Materieel (materieel@karzvdehoop.nl). 
1. De kosten voor transport naar binnenlandse wedstrijden/evenementen waaraan meerdere verenigingen deelnemen bedragen:
      Voor een skiff : €     22,–
      Voor een 2 :       €    44,–
      Voor een 4 :       €    88,–
      Voor een 8 :       €  176,–
     Transportkosten tegelijk met inschrijfgeld overmaken. 
2. Transporten naar overige binnenlandse evenementen en naar het buitenland: werkelijke kosten, op aanvraag bij de commissaris Materieel.
3. De boten zijn uitsluitend verzekerd binnen West-Europa. Voor transporten buiten deze landen dienen de ploegen zelf in overleg met de penningmeester voor verzekering zorg te dragen.</t>
  </si>
  <si>
    <t>De categorie wordt bepaald op basis van de bereikte leeftijd in het jaar van de wedstrijd. Bijvoorbeeld: u bent 42 op het moment van de wedstrijd, maar u wordt in hetzelfde jaar nog 43. Dan is uw leeftijd 43 jaar voor de categoriebepaling.
MA: vanaf 27 jaar
MB: gemiddeld minimaal 36 jaar
MC: gemiddeld minimaal 43 jaar
MD: gemiddeld minimaal 50 jaar
ME: gemiddeld minimaal 55 jaar
MF: gemiddeld minimaal 60 jaar
MG: gemiddeld minimaal 65 jaar
MH: gemiddeld minimaal 70 jaar
MI:  gemiddeld minimaal 75 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</si>
</sst>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200" formatCode="&quot;€&quot;\ #,##0.00_-"/>
    <numFmt numFmtId="202" formatCode="[$-413]d/mmm/yyyy;@"/>
    <numFmt numFmtId="203" formatCode="[$-413]dd/mmm/yy;@"/>
  </numFmts>
  <fonts count="28" x14ac:knownFonts="1"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u/>
      <sz val="11"/>
      <color indexed="12"/>
      <name val="Calibri"/>
      <family val="2"/>
    </font>
    <font>
      <sz val="8"/>
      <name val="Calibri"/>
      <family val="2"/>
    </font>
    <font>
      <b/>
      <sz val="14"/>
      <color indexed="10"/>
      <name val="Calibri"/>
      <family val="2"/>
    </font>
    <font>
      <b/>
      <sz val="11"/>
      <color indexed="10"/>
      <name val="Calibri"/>
      <family val="2"/>
    </font>
    <font>
      <sz val="11"/>
      <color indexed="23"/>
      <name val="Calibri"/>
      <family val="2"/>
    </font>
    <font>
      <u/>
      <sz val="11"/>
      <color indexed="8"/>
      <name val="Calibri"/>
      <family val="2"/>
    </font>
    <font>
      <b/>
      <u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23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sz val="11"/>
      <color indexed="8"/>
      <name val="Calibri"/>
      <family val="2"/>
    </font>
    <font>
      <sz val="11"/>
      <color indexed="23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indexed="8"/>
      <name val="Calibri"/>
      <family val="2"/>
    </font>
    <font>
      <sz val="11"/>
      <color theme="0"/>
      <name val="Calibri"/>
      <family val="2"/>
    </font>
    <font>
      <b/>
      <sz val="14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0" tint="-0.499984740745262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0" tint="-0.3499862666707357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1111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6">
    <xf numFmtId="0" fontId="0" fillId="0" borderId="0" xfId="0"/>
    <xf numFmtId="0" fontId="2" fillId="0" borderId="0" xfId="0" applyFont="1"/>
    <xf numFmtId="0" fontId="8" fillId="0" borderId="1" xfId="0" applyFont="1" applyBorder="1" applyAlignment="1">
      <alignment horizontal="left"/>
    </xf>
    <xf numFmtId="0" fontId="4" fillId="0" borderId="0" xfId="1" applyAlignment="1" applyProtection="1"/>
    <xf numFmtId="0" fontId="21" fillId="2" borderId="2" xfId="0" applyFont="1" applyFill="1" applyBorder="1"/>
    <xf numFmtId="0" fontId="22" fillId="2" borderId="2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/>
    <xf numFmtId="0" fontId="4" fillId="0" borderId="0" xfId="1" applyFont="1" applyAlignment="1" applyProtection="1"/>
    <xf numFmtId="14" fontId="0" fillId="0" borderId="0" xfId="0" applyNumberFormat="1" applyFont="1"/>
    <xf numFmtId="0" fontId="0" fillId="0" borderId="3" xfId="0" applyFont="1" applyBorder="1"/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0" fillId="3" borderId="3" xfId="0" applyFont="1" applyFill="1" applyBorder="1" applyAlignment="1"/>
    <xf numFmtId="203" fontId="0" fillId="3" borderId="3" xfId="0" applyNumberFormat="1" applyFont="1" applyFill="1" applyBorder="1" applyAlignment="1">
      <alignment horizontal="left"/>
    </xf>
    <xf numFmtId="0" fontId="0" fillId="3" borderId="3" xfId="0" applyFont="1" applyFill="1" applyBorder="1" applyAlignment="1">
      <alignment horizontal="left"/>
    </xf>
    <xf numFmtId="200" fontId="0" fillId="3" borderId="3" xfId="0" applyNumberFormat="1" applyFont="1" applyFill="1" applyBorder="1" applyAlignment="1">
      <alignment horizontal="left"/>
    </xf>
    <xf numFmtId="0" fontId="13" fillId="0" borderId="0" xfId="0" applyFont="1"/>
    <xf numFmtId="0" fontId="1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9" fillId="0" borderId="0" xfId="0" applyFont="1"/>
    <xf numFmtId="0" fontId="23" fillId="0" borderId="0" xfId="0" applyFont="1"/>
    <xf numFmtId="0" fontId="24" fillId="0" borderId="0" xfId="0" applyFont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right"/>
    </xf>
    <xf numFmtId="2" fontId="12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0" fillId="0" borderId="0" xfId="0" applyFont="1" applyFill="1"/>
    <xf numFmtId="0" fontId="11" fillId="0" borderId="0" xfId="0" applyFont="1" applyFill="1"/>
    <xf numFmtId="14" fontId="13" fillId="0" borderId="0" xfId="0" applyNumberFormat="1" applyFont="1" applyFill="1"/>
    <xf numFmtId="0" fontId="1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202" fontId="12" fillId="0" borderId="0" xfId="0" applyNumberFormat="1" applyFont="1" applyFill="1" applyAlignment="1">
      <alignment horizontal="center"/>
    </xf>
    <xf numFmtId="202" fontId="3" fillId="0" borderId="0" xfId="0" applyNumberFormat="1" applyFont="1" applyFill="1" applyAlignment="1">
      <alignment horizontal="center"/>
    </xf>
    <xf numFmtId="200" fontId="3" fillId="0" borderId="0" xfId="0" applyNumberFormat="1" applyFont="1" applyFill="1" applyBorder="1" applyAlignment="1">
      <alignment horizontal="left"/>
    </xf>
    <xf numFmtId="0" fontId="0" fillId="0" borderId="2" xfId="0" applyFont="1" applyFill="1" applyBorder="1" applyAlignment="1">
      <alignment horizontal="right"/>
    </xf>
    <xf numFmtId="200" fontId="3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right"/>
    </xf>
    <xf numFmtId="200" fontId="7" fillId="0" borderId="0" xfId="0" applyNumberFormat="1" applyFont="1" applyFill="1" applyAlignment="1">
      <alignment horizontal="center"/>
    </xf>
    <xf numFmtId="0" fontId="4" fillId="0" borderId="0" xfId="1" applyFill="1" applyAlignment="1" applyProtection="1"/>
    <xf numFmtId="0" fontId="3" fillId="0" borderId="0" xfId="0" applyFont="1" applyFill="1" applyAlignment="1">
      <alignment horizontal="right" vertical="top" wrapText="1" indent="1"/>
    </xf>
    <xf numFmtId="0" fontId="3" fillId="0" borderId="0" xfId="0" applyFont="1" applyFill="1" applyAlignment="1">
      <alignment horizontal="right" vertical="top" indent="1"/>
    </xf>
    <xf numFmtId="200" fontId="8" fillId="0" borderId="0" xfId="0" applyNumberFormat="1" applyFont="1" applyFill="1" applyBorder="1" applyAlignment="1">
      <alignment horizontal="center"/>
    </xf>
    <xf numFmtId="200" fontId="8" fillId="0" borderId="2" xfId="0" applyNumberFormat="1" applyFont="1" applyFill="1" applyBorder="1" applyAlignment="1">
      <alignment horizontal="center"/>
    </xf>
    <xf numFmtId="0" fontId="22" fillId="2" borderId="0" xfId="0" applyFont="1" applyFill="1" applyBorder="1"/>
    <xf numFmtId="0" fontId="21" fillId="2" borderId="0" xfId="0" applyFont="1" applyFill="1" applyBorder="1"/>
    <xf numFmtId="0" fontId="25" fillId="0" borderId="0" xfId="0" applyFont="1" applyFill="1" applyAlignment="1">
      <alignment horizontal="left" vertical="top" wrapText="1"/>
    </xf>
    <xf numFmtId="0" fontId="25" fillId="0" borderId="0" xfId="0" applyFont="1" applyFill="1" applyAlignment="1"/>
    <xf numFmtId="0" fontId="13" fillId="0" borderId="3" xfId="0" applyFont="1" applyBorder="1"/>
    <xf numFmtId="0" fontId="0" fillId="0" borderId="3" xfId="0" quotePrefix="1" applyFont="1" applyBorder="1"/>
    <xf numFmtId="0" fontId="26" fillId="4" borderId="4" xfId="0" applyFont="1" applyFill="1" applyBorder="1" applyAlignment="1">
      <alignment horizontal="left"/>
    </xf>
    <xf numFmtId="0" fontId="27" fillId="0" borderId="1" xfId="0" applyFont="1" applyBorder="1" applyAlignment="1">
      <alignment horizontal="left"/>
    </xf>
    <xf numFmtId="0" fontId="25" fillId="0" borderId="0" xfId="0" applyFont="1" applyFill="1" applyAlignment="1">
      <alignment horizontal="left" vertical="top" wrapText="1"/>
    </xf>
    <xf numFmtId="0" fontId="25" fillId="0" borderId="0" xfId="0" applyFont="1" applyFill="1" applyAlignment="1"/>
    <xf numFmtId="0" fontId="24" fillId="0" borderId="5" xfId="0" applyFont="1" applyFill="1" applyBorder="1" applyAlignment="1">
      <alignment horizontal="left" vertical="top" wrapText="1"/>
    </xf>
    <xf numFmtId="0" fontId="24" fillId="0" borderId="2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0" fillId="0" borderId="3" xfId="0" applyFont="1" applyBorder="1" applyAlignment="1">
      <alignment vertical="top"/>
    </xf>
    <xf numFmtId="0" fontId="6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26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/>
  </cellXfs>
  <cellStyles count="3">
    <cellStyle name="Hyperlink" xfId="1" builtinId="8"/>
    <cellStyle name="Normal 2" xfId="2" xr:uid="{6C7764A4-32A6-4CE9-862E-5564C2C3A388}"/>
    <cellStyle name="Standaard" xfId="0" builtinId="0"/>
  </cellStyles>
  <dxfs count="3">
    <dxf>
      <font>
        <condense val="0"/>
        <extend val="0"/>
        <color auto="1"/>
      </font>
      <fill>
        <patternFill patternType="solid"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da\Downloads\file:\C:\Users\siebo\AppData\Local\Microsoft\Windows\Temporary%20Internet%20Files\Content.IE5\CAN1WJTR\https\karzvdehoop.nl\Downloads\overzicht%20De%20Hoop%20ploegen.xlsx\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oegen"/>
      <sheetName val="Factoren"/>
      <sheetName val="Skiffeur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oeievenementen.knrb.nl/" TargetMode="External"/><Relationship Id="rId1" Type="http://schemas.openxmlformats.org/officeDocument/2006/relationships/hyperlink" Target="https://roeievenementen.knrb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4FDDB-D886-4E84-9A44-B76034EDAB62}">
  <dimension ref="A1:AE156"/>
  <sheetViews>
    <sheetView showGridLines="0" tabSelected="1" zoomScaleNormal="100" zoomScaleSheetLayoutView="85" workbookViewId="0">
      <pane xSplit="1" ySplit="1" topLeftCell="B34" activePane="bottomRight" state="frozen"/>
      <selection pane="topRight" activeCell="B1" sqref="B1"/>
      <selection pane="bottomLeft" activeCell="A2" sqref="A2"/>
      <selection pane="bottomRight" activeCell="B47" sqref="B47:E47"/>
    </sheetView>
  </sheetViews>
  <sheetFormatPr defaultColWidth="8.81640625" defaultRowHeight="14.5" x14ac:dyDescent="0.35"/>
  <cols>
    <col min="1" max="1" width="30.1796875" style="7" customWidth="1"/>
    <col min="2" max="2" width="48.1796875" style="7" customWidth="1"/>
    <col min="3" max="3" width="13.36328125" style="7" customWidth="1"/>
    <col min="4" max="4" width="17.453125" style="7" customWidth="1"/>
    <col min="5" max="5" width="23.36328125" style="7" customWidth="1"/>
    <col min="6" max="6" width="8.81640625" style="7"/>
    <col min="7" max="7" width="10.453125" style="7" bestFit="1" customWidth="1"/>
    <col min="8" max="26" width="8.81640625" style="7"/>
    <col min="27" max="31" width="0" style="10" hidden="1" customWidth="1"/>
    <col min="32" max="16384" width="8.81640625" style="7"/>
  </cols>
  <sheetData>
    <row r="1" spans="1:28" ht="18.5" x14ac:dyDescent="0.45">
      <c r="A1" s="5" t="s">
        <v>168</v>
      </c>
      <c r="B1" s="4"/>
      <c r="C1" s="4"/>
      <c r="D1" s="4"/>
      <c r="E1" s="4"/>
    </row>
    <row r="3" spans="1:28" x14ac:dyDescent="0.35">
      <c r="A3" s="19"/>
      <c r="B3" s="22" t="s">
        <v>151</v>
      </c>
      <c r="C3" s="20" t="s">
        <v>10</v>
      </c>
      <c r="D3" s="21"/>
      <c r="E3" s="20"/>
    </row>
    <row r="4" spans="1:28" x14ac:dyDescent="0.35">
      <c r="A4" s="6" t="s">
        <v>0</v>
      </c>
      <c r="B4" s="14"/>
      <c r="C4" s="2" t="s">
        <v>29</v>
      </c>
      <c r="D4" s="3" t="s">
        <v>159</v>
      </c>
      <c r="G4" s="9"/>
    </row>
    <row r="5" spans="1:28" x14ac:dyDescent="0.35">
      <c r="A5" s="6" t="s">
        <v>4</v>
      </c>
      <c r="B5" s="15"/>
      <c r="C5" s="2" t="s">
        <v>144</v>
      </c>
    </row>
    <row r="6" spans="1:28" x14ac:dyDescent="0.35">
      <c r="A6" s="6" t="s">
        <v>140</v>
      </c>
      <c r="B6" s="16"/>
      <c r="C6" s="2" t="s">
        <v>145</v>
      </c>
    </row>
    <row r="7" spans="1:28" x14ac:dyDescent="0.35">
      <c r="A7" s="6" t="s">
        <v>3</v>
      </c>
      <c r="B7" s="16"/>
      <c r="C7" s="2"/>
      <c r="AA7" s="10" t="s">
        <v>5</v>
      </c>
      <c r="AB7" s="10" t="s">
        <v>6</v>
      </c>
    </row>
    <row r="8" spans="1:28" x14ac:dyDescent="0.35">
      <c r="A8" s="6" t="s">
        <v>167</v>
      </c>
      <c r="B8" s="16"/>
      <c r="C8" s="53"/>
      <c r="AA8" s="10" t="s">
        <v>7</v>
      </c>
      <c r="AB8" s="10" t="s">
        <v>8</v>
      </c>
    </row>
    <row r="9" spans="1:28" x14ac:dyDescent="0.35">
      <c r="A9" s="6" t="s">
        <v>141</v>
      </c>
      <c r="B9" s="16"/>
      <c r="C9" s="2" t="s">
        <v>166</v>
      </c>
    </row>
    <row r="10" spans="1:28" x14ac:dyDescent="0.35">
      <c r="A10" s="6" t="s">
        <v>142</v>
      </c>
      <c r="B10" s="16"/>
      <c r="C10" s="2" t="s">
        <v>154</v>
      </c>
      <c r="F10" s="1" t="str">
        <f>IF(B10="","",IF(LEFT(B10,1)="1",AA32,IF(LEFT(B10,1)="2",AA33,IF(LEFT(B10,1)="4",AA34,IF(LEFT(B10,2)="C4",AA35,IF(LEFT(B10,1)="8",AA36,"boottype niet correct"))))))</f>
        <v/>
      </c>
    </row>
    <row r="11" spans="1:28" x14ac:dyDescent="0.35">
      <c r="A11" s="6" t="s">
        <v>15</v>
      </c>
      <c r="B11" s="17"/>
      <c r="C11" s="23" t="s">
        <v>143</v>
      </c>
      <c r="D11" s="3" t="s">
        <v>159</v>
      </c>
      <c r="E11" s="8"/>
      <c r="Z11" s="18"/>
      <c r="AA11" s="50"/>
      <c r="AB11" s="50"/>
    </row>
    <row r="12" spans="1:28" x14ac:dyDescent="0.35">
      <c r="A12" s="6" t="s">
        <v>9</v>
      </c>
      <c r="B12" s="17"/>
      <c r="C12" s="2"/>
      <c r="Z12" s="18"/>
      <c r="AA12" s="50" t="s">
        <v>7</v>
      </c>
      <c r="AB12" s="50" t="s">
        <v>8</v>
      </c>
    </row>
    <row r="13" spans="1:28" x14ac:dyDescent="0.35">
      <c r="Z13" s="18"/>
      <c r="AA13" s="50"/>
      <c r="AB13" s="50"/>
    </row>
    <row r="14" spans="1:28" x14ac:dyDescent="0.35">
      <c r="A14" s="6" t="s">
        <v>18</v>
      </c>
      <c r="B14" s="16"/>
      <c r="C14" s="10" t="s">
        <v>146</v>
      </c>
      <c r="D14" s="10" t="s">
        <v>147</v>
      </c>
      <c r="Z14" s="18"/>
      <c r="AA14" s="50"/>
      <c r="AB14" s="50"/>
    </row>
    <row r="15" spans="1:28" x14ac:dyDescent="0.35">
      <c r="A15" s="6" t="s">
        <v>19</v>
      </c>
      <c r="B15" s="16"/>
      <c r="C15" s="52"/>
      <c r="D15" s="16"/>
      <c r="E15" s="9" t="str">
        <f t="shared" ref="E15:E22" ca="1" si="0">IF($B$8="nee","",IF(C15="","",IF(YEAR(TODAY())-C15&lt;27,"te jong voor veteranen",IF(YEAR(TODAY())-C15&lt;100,"veteraan","typefout"))))</f>
        <v/>
      </c>
      <c r="Z15" s="18"/>
      <c r="AA15" s="50">
        <f t="shared" ref="AA15:AA23" si="1">IF(OR(D15="De Hoop",D15=""),0,1)</f>
        <v>0</v>
      </c>
      <c r="AB15" s="50"/>
    </row>
    <row r="16" spans="1:28" x14ac:dyDescent="0.35">
      <c r="A16" s="6">
        <f>IF(OR(LEFT($B$10,1)="1",RIGHT($B$10,1)="1",LEFT($B$10,1)="2",RIGHT($B$10,1)="2",LEFT($B$10,1)="4",RIGHT($B$10,1)="4"),"BLANK",7)</f>
        <v>7</v>
      </c>
      <c r="B16" s="16"/>
      <c r="C16" s="52"/>
      <c r="D16" s="16"/>
      <c r="E16" s="9" t="str">
        <f t="shared" ca="1" si="0"/>
        <v/>
      </c>
      <c r="Z16" s="18"/>
      <c r="AA16" s="50">
        <f t="shared" si="1"/>
        <v>0</v>
      </c>
      <c r="AB16" s="50"/>
    </row>
    <row r="17" spans="1:28" x14ac:dyDescent="0.35">
      <c r="A17" s="6">
        <f>IF(OR(LEFT($B$10,1)="1",RIGHT($B$10,1)="1",LEFT($B$10,1)="2",RIGHT($B$10,1)="2",LEFT($B$10,1)="4",RIGHT($B$10,1)="4"),"BLANK",6)</f>
        <v>6</v>
      </c>
      <c r="B17" s="16"/>
      <c r="C17" s="52"/>
      <c r="D17" s="16"/>
      <c r="E17" s="9" t="str">
        <f ca="1">IF($B$8="nee","",IF(C17="","",IF(YEAR(TODAY())-C17&lt;27,"te jong voor master",IF(YEAR(TODAY())-C17&lt;100,"master","typefout"))))</f>
        <v/>
      </c>
      <c r="Z17" s="18"/>
      <c r="AA17" s="50">
        <f t="shared" si="1"/>
        <v>0</v>
      </c>
      <c r="AB17" s="50"/>
    </row>
    <row r="18" spans="1:28" x14ac:dyDescent="0.35">
      <c r="A18" s="6">
        <f>IF(OR(LEFT($B$10,1)="1",RIGHT($B$10,1)="1",LEFT($B$10,1)="2",RIGHT($B$10,1)="2",LEFT($B$10,1)="4",RIGHT($B$10,1)="4"),"BLANK",5)</f>
        <v>5</v>
      </c>
      <c r="B18" s="16"/>
      <c r="C18" s="52"/>
      <c r="D18" s="16"/>
      <c r="E18" s="9" t="str">
        <f t="shared" ca="1" si="0"/>
        <v/>
      </c>
      <c r="Z18" s="18"/>
      <c r="AA18" s="50">
        <f t="shared" si="1"/>
        <v>0</v>
      </c>
      <c r="AB18" s="50"/>
    </row>
    <row r="19" spans="1:28" x14ac:dyDescent="0.35">
      <c r="A19" s="6">
        <f>IF(OR(LEFT($B$10,1)="1",RIGHT($B$10,1)="1",LEFT($B$10,1)="2",RIGHT($B$10,1)="2",LEFT($B$10,1)="4",RIGHT($B$10,1)="4"),"BLANK",4)</f>
        <v>4</v>
      </c>
      <c r="B19" s="16"/>
      <c r="C19" s="52"/>
      <c r="D19" s="16"/>
      <c r="E19" s="9" t="str">
        <f t="shared" ca="1" si="0"/>
        <v/>
      </c>
      <c r="Z19" s="18"/>
      <c r="AA19" s="50">
        <f t="shared" si="1"/>
        <v>0</v>
      </c>
      <c r="AB19" s="50"/>
    </row>
    <row r="20" spans="1:28" x14ac:dyDescent="0.35">
      <c r="A20" s="6">
        <f>IF(OR(LEFT($B$10,1)="1",RIGHT($B$10,1)="1",LEFT($B$10,1)="2",RIGHT($B$10,1)="2"),"BLANK",3)</f>
        <v>3</v>
      </c>
      <c r="B20" s="16"/>
      <c r="C20" s="52"/>
      <c r="D20" s="16"/>
      <c r="E20" s="9" t="str">
        <f t="shared" ca="1" si="0"/>
        <v/>
      </c>
      <c r="Z20" s="18"/>
      <c r="AA20" s="50">
        <f t="shared" si="1"/>
        <v>0</v>
      </c>
      <c r="AB20" s="50"/>
    </row>
    <row r="21" spans="1:28" x14ac:dyDescent="0.35">
      <c r="A21" s="6">
        <f>IF(OR(LEFT($B$10,1)="1",RIGHT($B$10,1)="1",LEFT($B$10,1)="2",RIGHT($B$10,1)="2"),"BLANK",2)</f>
        <v>2</v>
      </c>
      <c r="B21" s="16"/>
      <c r="C21" s="52"/>
      <c r="D21" s="16"/>
      <c r="E21" s="9" t="str">
        <f t="shared" ca="1" si="0"/>
        <v/>
      </c>
      <c r="Z21" s="18"/>
      <c r="AA21" s="50">
        <f t="shared" si="1"/>
        <v>0</v>
      </c>
      <c r="AB21" s="50"/>
    </row>
    <row r="22" spans="1:28" x14ac:dyDescent="0.35">
      <c r="A22" s="6" t="str">
        <f>IF(OR(LEFT($B$10,1)="1",RIGHT($B$10,1)="1"),"BLANK","Boeg")</f>
        <v>Boeg</v>
      </c>
      <c r="B22" s="16"/>
      <c r="C22" s="52"/>
      <c r="D22" s="16"/>
      <c r="E22" s="9" t="str">
        <f t="shared" ca="1" si="0"/>
        <v/>
      </c>
      <c r="Z22" s="18"/>
      <c r="AA22" s="50">
        <f t="shared" si="1"/>
        <v>0</v>
      </c>
      <c r="AB22" s="50"/>
    </row>
    <row r="23" spans="1:28" x14ac:dyDescent="0.35">
      <c r="A23" s="6" t="s">
        <v>148</v>
      </c>
      <c r="B23" s="16"/>
      <c r="C23" s="16"/>
      <c r="D23" s="16"/>
      <c r="Z23" s="18"/>
      <c r="AA23" s="50">
        <f t="shared" si="1"/>
        <v>0</v>
      </c>
      <c r="AB23" s="50"/>
    </row>
    <row r="24" spans="1:28" x14ac:dyDescent="0.35">
      <c r="A24" s="6" t="s">
        <v>20</v>
      </c>
      <c r="B24" s="16"/>
      <c r="D24" s="16"/>
      <c r="Z24" s="18"/>
      <c r="AA24" s="50"/>
      <c r="AB24" s="50"/>
    </row>
    <row r="25" spans="1:28" x14ac:dyDescent="0.35">
      <c r="A25" s="6" t="s">
        <v>21</v>
      </c>
      <c r="B25" s="16"/>
      <c r="D25" s="16"/>
      <c r="Z25" s="18"/>
      <c r="AA25" s="50"/>
      <c r="AB25" s="50"/>
    </row>
    <row r="26" spans="1:28" x14ac:dyDescent="0.35">
      <c r="A26" s="6" t="s">
        <v>139</v>
      </c>
      <c r="B26" s="16"/>
      <c r="C26" s="2" t="s">
        <v>137</v>
      </c>
      <c r="Z26" s="18"/>
      <c r="AA26" s="50"/>
      <c r="AB26" s="50"/>
    </row>
    <row r="27" spans="1:28" x14ac:dyDescent="0.35">
      <c r="A27" s="6" t="s">
        <v>138</v>
      </c>
      <c r="B27" s="16"/>
      <c r="C27" s="24"/>
      <c r="D27" s="24"/>
      <c r="Z27" s="18"/>
      <c r="AA27" s="50"/>
      <c r="AB27" s="50"/>
    </row>
    <row r="28" spans="1:28" ht="32" customHeight="1" x14ac:dyDescent="0.35">
      <c r="A28" s="6"/>
      <c r="B28" s="56" t="s">
        <v>149</v>
      </c>
      <c r="C28" s="57"/>
      <c r="D28" s="57"/>
      <c r="Z28" s="18"/>
      <c r="AA28" s="50"/>
      <c r="AB28" s="50"/>
    </row>
    <row r="29" spans="1:28" ht="30" customHeight="1" x14ac:dyDescent="0.35">
      <c r="A29" s="11" t="s">
        <v>22</v>
      </c>
      <c r="B29" s="59"/>
      <c r="C29" s="59"/>
      <c r="D29" s="59"/>
      <c r="Z29" s="18"/>
      <c r="AA29" s="50"/>
      <c r="AB29" s="50"/>
    </row>
    <row r="30" spans="1:28" x14ac:dyDescent="0.35">
      <c r="A30" s="6"/>
      <c r="B30" s="12"/>
      <c r="C30" s="13"/>
      <c r="D30" s="13"/>
      <c r="Z30" s="18"/>
      <c r="AA30" s="50"/>
      <c r="AB30" s="50"/>
    </row>
    <row r="31" spans="1:28" ht="18.5" x14ac:dyDescent="0.45">
      <c r="A31" s="46" t="s">
        <v>17</v>
      </c>
      <c r="B31" s="47"/>
      <c r="C31" s="4"/>
      <c r="D31" s="4"/>
      <c r="E31" s="4"/>
      <c r="Z31" s="18"/>
      <c r="AA31" s="50"/>
      <c r="AB31" s="50"/>
    </row>
    <row r="32" spans="1:28" x14ac:dyDescent="0.35">
      <c r="A32" s="25" t="s">
        <v>11</v>
      </c>
      <c r="B32" s="26" t="str">
        <f ca="1">IFERROR(IF($B$8="nee","",IF((YEAR(TODAY())-MAX(C15:C22))&lt;27,"uw ploeg bevat een te jonge roeier",(COUNTA(C15:C22)*YEAR(TODAY())-SUM(C15:C22))/COUNTA(C15:C22))),"")</f>
        <v/>
      </c>
      <c r="C32" s="27"/>
      <c r="D32" s="28"/>
      <c r="E32" s="29" t="str">
        <f ca="1">"Mastercategorie in "&amp;YEAR(TODAY())+1&amp;":"</f>
        <v>Mastercategorie in 2026:</v>
      </c>
      <c r="F32" s="28"/>
      <c r="G32" s="30"/>
      <c r="H32" s="28"/>
      <c r="I32" s="28"/>
      <c r="J32" s="28"/>
      <c r="K32" s="28"/>
      <c r="L32" s="28"/>
      <c r="M32" s="28"/>
      <c r="Z32" s="18"/>
      <c r="AA32" s="50">
        <v>18</v>
      </c>
      <c r="AB32" s="50"/>
    </row>
    <row r="33" spans="1:28" x14ac:dyDescent="0.35">
      <c r="A33" s="25" t="s">
        <v>169</v>
      </c>
      <c r="B33" s="31" t="str">
        <f ca="1">IF(B32="","",INDEX($AB$38:$AB$47,MATCH($B$32,$AA$38:$AA$49,1)))</f>
        <v/>
      </c>
      <c r="C33" s="32"/>
      <c r="D33" s="28"/>
      <c r="E33" s="28" t="str">
        <f ca="1">IF(B32="","",INDEX($AB$38:$AB$47,MATCH($B$32+1,$AA$38:$AA$47,1)))</f>
        <v/>
      </c>
      <c r="F33" s="28"/>
      <c r="G33" s="33"/>
      <c r="H33" s="28"/>
      <c r="I33" s="28"/>
      <c r="J33" s="28"/>
      <c r="K33" s="28"/>
      <c r="L33" s="28"/>
      <c r="M33" s="28"/>
      <c r="Z33" s="18"/>
      <c r="AA33" s="50">
        <v>36</v>
      </c>
      <c r="AB33" s="50"/>
    </row>
    <row r="34" spans="1:28" x14ac:dyDescent="0.35">
      <c r="A34" s="25" t="s">
        <v>12</v>
      </c>
      <c r="B34" s="31" t="str">
        <f>IF(SUM(AA15:AA23)=0,"Verenigingsploeg","Combinatieploeg")</f>
        <v>Verenigingsploeg</v>
      </c>
      <c r="C34" s="32"/>
      <c r="D34" s="28"/>
      <c r="E34" s="28"/>
      <c r="F34" s="28"/>
      <c r="G34" s="33"/>
      <c r="H34" s="28"/>
      <c r="I34" s="28"/>
      <c r="J34" s="28"/>
      <c r="K34" s="28"/>
      <c r="L34" s="28"/>
      <c r="M34" s="28"/>
      <c r="Z34" s="18"/>
      <c r="AA34" s="50">
        <v>72</v>
      </c>
      <c r="AB34" s="50"/>
    </row>
    <row r="35" spans="1:28" x14ac:dyDescent="0.35">
      <c r="A35" s="25" t="s">
        <v>13</v>
      </c>
      <c r="B35" s="31" t="str">
        <f>CONCATENATE(B9," ",B10)</f>
        <v xml:space="preserve"> </v>
      </c>
      <c r="C35" s="32"/>
      <c r="D35" s="28"/>
      <c r="E35" s="28"/>
      <c r="F35" s="28"/>
      <c r="G35" s="33"/>
      <c r="H35" s="28"/>
      <c r="I35" s="28"/>
      <c r="J35" s="28"/>
      <c r="K35" s="28"/>
      <c r="L35" s="28"/>
      <c r="M35" s="28"/>
      <c r="Z35" s="18"/>
      <c r="AA35" s="50">
        <v>72</v>
      </c>
      <c r="AB35" s="50"/>
    </row>
    <row r="36" spans="1:28" x14ac:dyDescent="0.35">
      <c r="A36" s="25" t="s">
        <v>14</v>
      </c>
      <c r="B36" s="34" t="str">
        <f>IF(B5="","",B5-21)</f>
        <v/>
      </c>
      <c r="C36" s="35"/>
      <c r="D36" s="28"/>
      <c r="E36" s="28"/>
      <c r="F36" s="28"/>
      <c r="G36" s="28"/>
      <c r="H36" s="28"/>
      <c r="I36" s="28"/>
      <c r="J36" s="28"/>
      <c r="K36" s="28"/>
      <c r="L36" s="28"/>
      <c r="M36" s="28"/>
      <c r="Z36" s="18"/>
      <c r="AA36" s="50">
        <v>144</v>
      </c>
      <c r="AB36" s="50"/>
    </row>
    <row r="37" spans="1:28" x14ac:dyDescent="0.35">
      <c r="A37" s="25" t="s">
        <v>15</v>
      </c>
      <c r="B37" s="44" t="str">
        <f>IF(B11="","Vul in het formulier inschrijfgeld in",B11)</f>
        <v>Vul in het formulier inschrijfgeld in</v>
      </c>
      <c r="C37" s="36"/>
      <c r="D37" s="28"/>
      <c r="E37" s="28"/>
      <c r="F37" s="28"/>
      <c r="G37" s="28"/>
      <c r="H37" s="28"/>
      <c r="I37" s="28"/>
      <c r="J37" s="28"/>
      <c r="K37" s="28"/>
      <c r="L37" s="28"/>
      <c r="M37" s="28"/>
      <c r="Z37" s="18"/>
      <c r="AA37" s="50"/>
      <c r="AB37" s="50"/>
    </row>
    <row r="38" spans="1:28" x14ac:dyDescent="0.35">
      <c r="A38" s="37" t="s">
        <v>16</v>
      </c>
      <c r="B38" s="45" t="str">
        <f>IF(OR(B6="",B7="",,B10="",B12=""),"Vul in het formulier locatie, land, boottype en transport in",IF(B12="ja",IF(B6="amsterdam","€ 0.00",IF(B7="nederland",F10,"vraag offerte aan")),0))</f>
        <v>Vul in het formulier locatie, land, boottype en transport in</v>
      </c>
      <c r="C38" s="38"/>
      <c r="D38" s="28"/>
      <c r="E38" s="28"/>
      <c r="F38" s="28"/>
      <c r="G38" s="28"/>
      <c r="H38" s="28"/>
      <c r="I38" s="28"/>
      <c r="J38" s="28"/>
      <c r="K38" s="28"/>
      <c r="L38" s="28"/>
      <c r="M38" s="28"/>
      <c r="Z38" s="18"/>
      <c r="AA38" s="50">
        <v>27</v>
      </c>
      <c r="AB38" s="50" t="s">
        <v>23</v>
      </c>
    </row>
    <row r="39" spans="1:28" x14ac:dyDescent="0.35">
      <c r="A39" s="39" t="s">
        <v>2</v>
      </c>
      <c r="B39" s="40" t="str">
        <f>IF(OR(LEFT(B37,1)="v",LEFT(B38,1)="v"),"Vul alle velden in",SUM(B37:B38))</f>
        <v>Vul alle velden in</v>
      </c>
      <c r="C39" s="40"/>
      <c r="D39" s="28"/>
      <c r="E39" s="28"/>
      <c r="F39" s="28"/>
      <c r="G39" s="28"/>
      <c r="H39" s="28"/>
      <c r="I39" s="28"/>
      <c r="J39" s="28"/>
      <c r="K39" s="28"/>
      <c r="L39" s="28"/>
      <c r="M39" s="28"/>
      <c r="Z39" s="18"/>
      <c r="AA39" s="50">
        <v>36</v>
      </c>
      <c r="AB39" s="50" t="s">
        <v>24</v>
      </c>
    </row>
    <row r="40" spans="1:28" x14ac:dyDescent="0.3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Z40" s="18"/>
      <c r="AA40" s="50">
        <v>43</v>
      </c>
      <c r="AB40" s="50" t="s">
        <v>25</v>
      </c>
    </row>
    <row r="41" spans="1:28" ht="18.5" x14ac:dyDescent="0.45">
      <c r="A41" s="28"/>
      <c r="B41" s="60" t="s">
        <v>1</v>
      </c>
      <c r="C41" s="60"/>
      <c r="D41" s="61"/>
      <c r="E41" s="28"/>
      <c r="F41" s="28"/>
      <c r="G41" s="28"/>
      <c r="H41" s="28"/>
      <c r="I41" s="28"/>
      <c r="J41" s="28"/>
      <c r="K41" s="28"/>
      <c r="L41" s="28"/>
      <c r="M41" s="28"/>
      <c r="Z41" s="18"/>
      <c r="AA41" s="50">
        <v>50</v>
      </c>
      <c r="AB41" s="50" t="s">
        <v>26</v>
      </c>
    </row>
    <row r="42" spans="1:28" ht="118" customHeight="1" x14ac:dyDescent="0.35">
      <c r="A42" s="42" t="s">
        <v>152</v>
      </c>
      <c r="B42" s="62" t="s">
        <v>171</v>
      </c>
      <c r="C42" s="63"/>
      <c r="D42" s="64"/>
      <c r="E42" s="65"/>
      <c r="F42" s="28"/>
      <c r="G42" s="41"/>
      <c r="H42" s="28"/>
      <c r="I42" s="28"/>
      <c r="J42" s="28"/>
      <c r="K42" s="28"/>
      <c r="L42" s="28"/>
      <c r="M42" s="28"/>
      <c r="Z42" s="18"/>
      <c r="AA42" s="50">
        <v>55</v>
      </c>
      <c r="AB42" s="50" t="s">
        <v>27</v>
      </c>
    </row>
    <row r="43" spans="1:28" ht="44" customHeight="1" x14ac:dyDescent="0.35">
      <c r="A43" s="43" t="s">
        <v>155</v>
      </c>
      <c r="B43" s="58" t="s">
        <v>150</v>
      </c>
      <c r="C43" s="58"/>
      <c r="D43" s="58"/>
      <c r="E43" s="58"/>
      <c r="F43" s="28"/>
      <c r="G43" s="41"/>
      <c r="H43" s="28"/>
      <c r="I43" s="28"/>
      <c r="J43" s="28"/>
      <c r="K43" s="28"/>
      <c r="L43" s="28"/>
      <c r="M43" s="28"/>
      <c r="Z43" s="18"/>
      <c r="AA43" s="50">
        <v>60</v>
      </c>
      <c r="AB43" s="50" t="s">
        <v>160</v>
      </c>
    </row>
    <row r="44" spans="1:28" ht="58" customHeight="1" x14ac:dyDescent="0.35">
      <c r="A44" s="43" t="s">
        <v>156</v>
      </c>
      <c r="B44" s="58" t="s">
        <v>158</v>
      </c>
      <c r="C44" s="58"/>
      <c r="D44" s="58"/>
      <c r="E44" s="58"/>
      <c r="F44" s="28"/>
      <c r="G44" s="28"/>
      <c r="H44" s="28"/>
      <c r="I44" s="28"/>
      <c r="J44" s="28"/>
      <c r="K44" s="28"/>
      <c r="L44" s="28"/>
      <c r="M44" s="28"/>
      <c r="AA44" s="50">
        <v>65</v>
      </c>
      <c r="AB44" s="50" t="s">
        <v>28</v>
      </c>
    </row>
    <row r="45" spans="1:28" ht="72" customHeight="1" x14ac:dyDescent="0.35">
      <c r="A45" s="43" t="s">
        <v>157</v>
      </c>
      <c r="B45" s="58" t="s">
        <v>172</v>
      </c>
      <c r="C45" s="58"/>
      <c r="D45" s="58"/>
      <c r="E45" s="58"/>
      <c r="F45" s="28"/>
      <c r="G45" s="28"/>
      <c r="H45" s="28"/>
      <c r="I45" s="28"/>
      <c r="J45" s="28"/>
      <c r="K45" s="28"/>
      <c r="L45" s="28"/>
      <c r="M45" s="28"/>
      <c r="AA45" s="50">
        <v>70</v>
      </c>
      <c r="AB45" s="50" t="s">
        <v>162</v>
      </c>
    </row>
    <row r="46" spans="1:28" ht="207" customHeight="1" x14ac:dyDescent="0.35">
      <c r="A46" s="43" t="s">
        <v>153</v>
      </c>
      <c r="B46" s="58" t="s">
        <v>173</v>
      </c>
      <c r="C46" s="58"/>
      <c r="D46" s="58"/>
      <c r="E46" s="58"/>
      <c r="F46" s="28"/>
      <c r="G46" s="28"/>
      <c r="H46" s="28"/>
      <c r="I46" s="28"/>
      <c r="J46" s="28"/>
      <c r="K46" s="28"/>
      <c r="L46" s="28"/>
      <c r="M46" s="28"/>
      <c r="AA46" s="50">
        <v>75</v>
      </c>
      <c r="AB46" s="50" t="s">
        <v>161</v>
      </c>
    </row>
    <row r="47" spans="1:28" ht="182" customHeight="1" x14ac:dyDescent="0.35">
      <c r="A47" s="43" t="s">
        <v>170</v>
      </c>
      <c r="B47" s="54" t="s">
        <v>174</v>
      </c>
      <c r="C47" s="54"/>
      <c r="D47" s="54"/>
      <c r="E47" s="55"/>
      <c r="F47" s="28"/>
      <c r="G47" s="28"/>
      <c r="H47" s="28"/>
      <c r="I47" s="28"/>
      <c r="J47" s="28"/>
      <c r="K47" s="28"/>
      <c r="L47" s="28"/>
      <c r="M47" s="28"/>
      <c r="AA47" s="50">
        <v>80</v>
      </c>
      <c r="AB47" s="50" t="s">
        <v>163</v>
      </c>
    </row>
    <row r="48" spans="1:28" ht="182" customHeight="1" x14ac:dyDescent="0.35">
      <c r="A48" s="43"/>
      <c r="B48" s="48"/>
      <c r="C48" s="48"/>
      <c r="D48" s="48"/>
      <c r="E48" s="49"/>
      <c r="F48" s="28"/>
      <c r="G48" s="28"/>
      <c r="H48" s="28"/>
      <c r="I48" s="28"/>
      <c r="J48" s="28"/>
      <c r="K48" s="28"/>
      <c r="L48" s="28"/>
      <c r="M48" s="28"/>
      <c r="AA48" s="50">
        <v>83</v>
      </c>
      <c r="AB48" s="50" t="s">
        <v>164</v>
      </c>
    </row>
    <row r="49" spans="1:28" ht="182" customHeight="1" x14ac:dyDescent="0.35">
      <c r="A49" s="43"/>
      <c r="B49" s="48"/>
      <c r="C49" s="48"/>
      <c r="D49" s="48"/>
      <c r="E49" s="49"/>
      <c r="F49" s="28"/>
      <c r="G49" s="28"/>
      <c r="H49" s="28"/>
      <c r="I49" s="28"/>
      <c r="J49" s="28"/>
      <c r="K49" s="28"/>
      <c r="L49" s="28"/>
      <c r="M49" s="28"/>
      <c r="AA49" s="50">
        <v>86</v>
      </c>
      <c r="AB49" s="50" t="s">
        <v>165</v>
      </c>
    </row>
    <row r="50" spans="1:28" x14ac:dyDescent="0.35">
      <c r="AA50" s="10" t="s">
        <v>135</v>
      </c>
    </row>
    <row r="51" spans="1:28" x14ac:dyDescent="0.35">
      <c r="AA51" s="10" t="s">
        <v>103</v>
      </c>
    </row>
    <row r="52" spans="1:28" x14ac:dyDescent="0.35">
      <c r="AA52" s="10" t="s">
        <v>116</v>
      </c>
    </row>
    <row r="53" spans="1:28" x14ac:dyDescent="0.35">
      <c r="AA53" s="10" t="s">
        <v>34</v>
      </c>
    </row>
    <row r="54" spans="1:28" x14ac:dyDescent="0.35">
      <c r="AA54" s="10" t="s">
        <v>73</v>
      </c>
    </row>
    <row r="55" spans="1:28" x14ac:dyDescent="0.35">
      <c r="AA55" s="10" t="s">
        <v>68</v>
      </c>
    </row>
    <row r="56" spans="1:28" x14ac:dyDescent="0.35">
      <c r="AA56" s="10" t="s">
        <v>136</v>
      </c>
    </row>
    <row r="57" spans="1:28" x14ac:dyDescent="0.35">
      <c r="AA57" s="10" t="s">
        <v>79</v>
      </c>
    </row>
    <row r="58" spans="1:28" x14ac:dyDescent="0.35">
      <c r="AA58" s="10" t="s">
        <v>65</v>
      </c>
    </row>
    <row r="59" spans="1:28" x14ac:dyDescent="0.35">
      <c r="AA59" s="10" t="s">
        <v>129</v>
      </c>
    </row>
    <row r="60" spans="1:28" x14ac:dyDescent="0.35">
      <c r="AA60" s="10" t="s">
        <v>51</v>
      </c>
    </row>
    <row r="61" spans="1:28" x14ac:dyDescent="0.35">
      <c r="AA61" s="10" t="s">
        <v>52</v>
      </c>
    </row>
    <row r="62" spans="1:28" x14ac:dyDescent="0.35">
      <c r="AA62" s="10" t="s">
        <v>33</v>
      </c>
    </row>
    <row r="63" spans="1:28" x14ac:dyDescent="0.35">
      <c r="AA63" s="10" t="s">
        <v>53</v>
      </c>
    </row>
    <row r="64" spans="1:28" x14ac:dyDescent="0.35">
      <c r="AA64" s="10" t="s">
        <v>54</v>
      </c>
    </row>
    <row r="65" spans="27:27" x14ac:dyDescent="0.35">
      <c r="AA65" s="10" t="s">
        <v>107</v>
      </c>
    </row>
    <row r="66" spans="27:27" x14ac:dyDescent="0.35">
      <c r="AA66" s="10" t="s">
        <v>55</v>
      </c>
    </row>
    <row r="67" spans="27:27" x14ac:dyDescent="0.35">
      <c r="AA67" s="10" t="s">
        <v>35</v>
      </c>
    </row>
    <row r="68" spans="27:27" x14ac:dyDescent="0.35">
      <c r="AA68" s="10" t="s">
        <v>36</v>
      </c>
    </row>
    <row r="69" spans="27:27" x14ac:dyDescent="0.35">
      <c r="AA69" s="10" t="s">
        <v>122</v>
      </c>
    </row>
    <row r="70" spans="27:27" x14ac:dyDescent="0.35">
      <c r="AA70" s="10" t="s">
        <v>121</v>
      </c>
    </row>
    <row r="71" spans="27:27" x14ac:dyDescent="0.35">
      <c r="AA71" s="10" t="s">
        <v>123</v>
      </c>
    </row>
    <row r="72" spans="27:27" x14ac:dyDescent="0.35">
      <c r="AA72" s="10" t="s">
        <v>124</v>
      </c>
    </row>
    <row r="73" spans="27:27" x14ac:dyDescent="0.35">
      <c r="AA73" s="10" t="s">
        <v>125</v>
      </c>
    </row>
    <row r="74" spans="27:27" x14ac:dyDescent="0.35">
      <c r="AA74" s="10" t="s">
        <v>126</v>
      </c>
    </row>
    <row r="75" spans="27:27" x14ac:dyDescent="0.35">
      <c r="AA75" s="10" t="s">
        <v>67</v>
      </c>
    </row>
    <row r="76" spans="27:27" x14ac:dyDescent="0.35">
      <c r="AA76" s="10" t="s">
        <v>37</v>
      </c>
    </row>
    <row r="77" spans="27:27" x14ac:dyDescent="0.35">
      <c r="AA77" s="10" t="s">
        <v>110</v>
      </c>
    </row>
    <row r="78" spans="27:27" x14ac:dyDescent="0.35">
      <c r="AA78" s="10" t="s">
        <v>38</v>
      </c>
    </row>
    <row r="79" spans="27:27" x14ac:dyDescent="0.35">
      <c r="AA79" s="10" t="s">
        <v>120</v>
      </c>
    </row>
    <row r="80" spans="27:27" x14ac:dyDescent="0.35">
      <c r="AA80" s="10" t="s">
        <v>61</v>
      </c>
    </row>
    <row r="81" spans="27:27" x14ac:dyDescent="0.35">
      <c r="AA81" s="10" t="s">
        <v>30</v>
      </c>
    </row>
    <row r="82" spans="27:27" x14ac:dyDescent="0.35">
      <c r="AA82" s="10" t="s">
        <v>104</v>
      </c>
    </row>
    <row r="83" spans="27:27" x14ac:dyDescent="0.35">
      <c r="AA83" s="10" t="s">
        <v>39</v>
      </c>
    </row>
    <row r="84" spans="27:27" x14ac:dyDescent="0.35">
      <c r="AA84" s="10" t="s">
        <v>40</v>
      </c>
    </row>
    <row r="85" spans="27:27" x14ac:dyDescent="0.35">
      <c r="AA85" s="10" t="s">
        <v>41</v>
      </c>
    </row>
    <row r="86" spans="27:27" x14ac:dyDescent="0.35">
      <c r="AA86" s="10" t="s">
        <v>105</v>
      </c>
    </row>
    <row r="87" spans="27:27" x14ac:dyDescent="0.35">
      <c r="AA87" s="10" t="s">
        <v>44</v>
      </c>
    </row>
    <row r="88" spans="27:27" x14ac:dyDescent="0.35">
      <c r="AA88" s="10" t="s">
        <v>62</v>
      </c>
    </row>
    <row r="89" spans="27:27" x14ac:dyDescent="0.35">
      <c r="AA89" s="10" t="s">
        <v>45</v>
      </c>
    </row>
    <row r="90" spans="27:27" x14ac:dyDescent="0.35">
      <c r="AA90" s="10" t="s">
        <v>46</v>
      </c>
    </row>
    <row r="91" spans="27:27" x14ac:dyDescent="0.35">
      <c r="AA91" s="10" t="s">
        <v>69</v>
      </c>
    </row>
    <row r="92" spans="27:27" x14ac:dyDescent="0.35">
      <c r="AA92" s="10" t="s">
        <v>109</v>
      </c>
    </row>
    <row r="93" spans="27:27" x14ac:dyDescent="0.35">
      <c r="AA93" s="10" t="s">
        <v>47</v>
      </c>
    </row>
    <row r="94" spans="27:27" x14ac:dyDescent="0.35">
      <c r="AA94" s="10" t="s">
        <v>58</v>
      </c>
    </row>
    <row r="95" spans="27:27" x14ac:dyDescent="0.35">
      <c r="AA95" s="10" t="s">
        <v>64</v>
      </c>
    </row>
    <row r="96" spans="27:27" x14ac:dyDescent="0.35">
      <c r="AA96" s="10" t="s">
        <v>59</v>
      </c>
    </row>
    <row r="97" spans="27:27" x14ac:dyDescent="0.35">
      <c r="AA97" s="10" t="s">
        <v>66</v>
      </c>
    </row>
    <row r="98" spans="27:27" x14ac:dyDescent="0.35">
      <c r="AA98" s="10" t="s">
        <v>60</v>
      </c>
    </row>
    <row r="99" spans="27:27" x14ac:dyDescent="0.35">
      <c r="AA99" s="10" t="s">
        <v>106</v>
      </c>
    </row>
    <row r="100" spans="27:27" x14ac:dyDescent="0.35">
      <c r="AA100" s="10" t="s">
        <v>57</v>
      </c>
    </row>
    <row r="101" spans="27:27" x14ac:dyDescent="0.35">
      <c r="AA101" s="10" t="s">
        <v>70</v>
      </c>
    </row>
    <row r="102" spans="27:27" x14ac:dyDescent="0.35">
      <c r="AA102" s="10" t="s">
        <v>71</v>
      </c>
    </row>
    <row r="103" spans="27:27" x14ac:dyDescent="0.35">
      <c r="AA103" s="10" t="s">
        <v>42</v>
      </c>
    </row>
    <row r="104" spans="27:27" x14ac:dyDescent="0.35">
      <c r="AA104" s="10" t="s">
        <v>32</v>
      </c>
    </row>
    <row r="105" spans="27:27" x14ac:dyDescent="0.35">
      <c r="AA105" s="10" t="s">
        <v>130</v>
      </c>
    </row>
    <row r="106" spans="27:27" x14ac:dyDescent="0.35">
      <c r="AA106" s="10" t="s">
        <v>72</v>
      </c>
    </row>
    <row r="107" spans="27:27" x14ac:dyDescent="0.35">
      <c r="AA107" s="10" t="s">
        <v>43</v>
      </c>
    </row>
    <row r="108" spans="27:27" x14ac:dyDescent="0.35">
      <c r="AA108" s="10" t="s">
        <v>48</v>
      </c>
    </row>
    <row r="109" spans="27:27" x14ac:dyDescent="0.35">
      <c r="AA109" s="10" t="s">
        <v>49</v>
      </c>
    </row>
    <row r="110" spans="27:27" x14ac:dyDescent="0.35">
      <c r="AA110" s="10" t="s">
        <v>50</v>
      </c>
    </row>
    <row r="111" spans="27:27" x14ac:dyDescent="0.35">
      <c r="AA111" s="10" t="s">
        <v>80</v>
      </c>
    </row>
    <row r="112" spans="27:27" x14ac:dyDescent="0.35">
      <c r="AA112" s="10" t="s">
        <v>108</v>
      </c>
    </row>
    <row r="113" spans="27:27" x14ac:dyDescent="0.35">
      <c r="AA113" s="10" t="s">
        <v>76</v>
      </c>
    </row>
    <row r="114" spans="27:27" x14ac:dyDescent="0.35">
      <c r="AA114" s="10" t="s">
        <v>133</v>
      </c>
    </row>
    <row r="115" spans="27:27" x14ac:dyDescent="0.35">
      <c r="AA115" s="10" t="s">
        <v>77</v>
      </c>
    </row>
    <row r="116" spans="27:27" x14ac:dyDescent="0.35">
      <c r="AA116" s="10" t="s">
        <v>78</v>
      </c>
    </row>
    <row r="117" spans="27:27" x14ac:dyDescent="0.35">
      <c r="AA117" s="10" t="s">
        <v>127</v>
      </c>
    </row>
    <row r="118" spans="27:27" x14ac:dyDescent="0.35">
      <c r="AA118" s="10" t="s">
        <v>74</v>
      </c>
    </row>
    <row r="119" spans="27:27" x14ac:dyDescent="0.35">
      <c r="AA119" s="10" t="s">
        <v>111</v>
      </c>
    </row>
    <row r="120" spans="27:27" x14ac:dyDescent="0.35">
      <c r="AA120" s="10" t="s">
        <v>81</v>
      </c>
    </row>
    <row r="121" spans="27:27" x14ac:dyDescent="0.35">
      <c r="AA121" s="10" t="s">
        <v>84</v>
      </c>
    </row>
    <row r="122" spans="27:27" x14ac:dyDescent="0.35">
      <c r="AA122" s="10" t="s">
        <v>82</v>
      </c>
    </row>
    <row r="123" spans="27:27" x14ac:dyDescent="0.35">
      <c r="AA123" s="10" t="s">
        <v>85</v>
      </c>
    </row>
    <row r="124" spans="27:27" x14ac:dyDescent="0.35">
      <c r="AA124" s="10" t="s">
        <v>86</v>
      </c>
    </row>
    <row r="125" spans="27:27" x14ac:dyDescent="0.35">
      <c r="AA125" s="10" t="s">
        <v>75</v>
      </c>
    </row>
    <row r="126" spans="27:27" x14ac:dyDescent="0.35">
      <c r="AA126" s="10" t="s">
        <v>63</v>
      </c>
    </row>
    <row r="127" spans="27:27" x14ac:dyDescent="0.35">
      <c r="AA127" s="10" t="s">
        <v>112</v>
      </c>
    </row>
    <row r="128" spans="27:27" x14ac:dyDescent="0.35">
      <c r="AA128" s="10" t="s">
        <v>83</v>
      </c>
    </row>
    <row r="129" spans="27:27" x14ac:dyDescent="0.35">
      <c r="AA129" s="10" t="s">
        <v>87</v>
      </c>
    </row>
    <row r="130" spans="27:27" x14ac:dyDescent="0.35">
      <c r="AA130" s="10" t="s">
        <v>88</v>
      </c>
    </row>
    <row r="131" spans="27:27" x14ac:dyDescent="0.35">
      <c r="AA131" s="10" t="s">
        <v>89</v>
      </c>
    </row>
    <row r="132" spans="27:27" x14ac:dyDescent="0.35">
      <c r="AA132" s="10" t="s">
        <v>117</v>
      </c>
    </row>
    <row r="133" spans="27:27" x14ac:dyDescent="0.35">
      <c r="AA133" s="10" t="s">
        <v>90</v>
      </c>
    </row>
    <row r="134" spans="27:27" x14ac:dyDescent="0.35">
      <c r="AA134" s="10" t="s">
        <v>131</v>
      </c>
    </row>
    <row r="135" spans="27:27" x14ac:dyDescent="0.35">
      <c r="AA135" s="10" t="s">
        <v>118</v>
      </c>
    </row>
    <row r="136" spans="27:27" x14ac:dyDescent="0.35">
      <c r="AA136" s="10" t="s">
        <v>92</v>
      </c>
    </row>
    <row r="137" spans="27:27" x14ac:dyDescent="0.35">
      <c r="AA137" s="10" t="s">
        <v>91</v>
      </c>
    </row>
    <row r="138" spans="27:27" x14ac:dyDescent="0.35">
      <c r="AA138" s="51" t="s">
        <v>119</v>
      </c>
    </row>
    <row r="139" spans="27:27" x14ac:dyDescent="0.35">
      <c r="AA139" s="10" t="s">
        <v>31</v>
      </c>
    </row>
    <row r="140" spans="27:27" x14ac:dyDescent="0.35">
      <c r="AA140" s="10" t="s">
        <v>100</v>
      </c>
    </row>
    <row r="141" spans="27:27" x14ac:dyDescent="0.35">
      <c r="AA141" s="10" t="s">
        <v>114</v>
      </c>
    </row>
    <row r="142" spans="27:27" x14ac:dyDescent="0.35">
      <c r="AA142" s="10" t="s">
        <v>132</v>
      </c>
    </row>
    <row r="143" spans="27:27" x14ac:dyDescent="0.35">
      <c r="AA143" s="10" t="s">
        <v>56</v>
      </c>
    </row>
    <row r="144" spans="27:27" x14ac:dyDescent="0.35">
      <c r="AA144" s="10" t="s">
        <v>97</v>
      </c>
    </row>
    <row r="145" spans="27:27" x14ac:dyDescent="0.35">
      <c r="AA145" s="10" t="s">
        <v>94</v>
      </c>
    </row>
    <row r="146" spans="27:27" x14ac:dyDescent="0.35">
      <c r="AA146" s="10" t="s">
        <v>134</v>
      </c>
    </row>
    <row r="147" spans="27:27" x14ac:dyDescent="0.35">
      <c r="AA147" s="10" t="s">
        <v>99</v>
      </c>
    </row>
    <row r="148" spans="27:27" x14ac:dyDescent="0.35">
      <c r="AA148" s="10" t="s">
        <v>101</v>
      </c>
    </row>
    <row r="149" spans="27:27" x14ac:dyDescent="0.35">
      <c r="AA149" s="10" t="s">
        <v>115</v>
      </c>
    </row>
    <row r="150" spans="27:27" x14ac:dyDescent="0.35">
      <c r="AA150" s="10" t="s">
        <v>93</v>
      </c>
    </row>
    <row r="151" spans="27:27" x14ac:dyDescent="0.35">
      <c r="AA151" s="10" t="s">
        <v>95</v>
      </c>
    </row>
    <row r="152" spans="27:27" x14ac:dyDescent="0.35">
      <c r="AA152" s="10" t="s">
        <v>128</v>
      </c>
    </row>
    <row r="153" spans="27:27" x14ac:dyDescent="0.35">
      <c r="AA153" s="10" t="s">
        <v>113</v>
      </c>
    </row>
    <row r="154" spans="27:27" x14ac:dyDescent="0.35">
      <c r="AA154" s="10" t="s">
        <v>96</v>
      </c>
    </row>
    <row r="155" spans="27:27" x14ac:dyDescent="0.35">
      <c r="AA155" s="10" t="s">
        <v>102</v>
      </c>
    </row>
    <row r="156" spans="27:27" x14ac:dyDescent="0.35">
      <c r="AA156" s="10" t="s">
        <v>98</v>
      </c>
    </row>
  </sheetData>
  <mergeCells count="9">
    <mergeCell ref="B47:E47"/>
    <mergeCell ref="B28:D28"/>
    <mergeCell ref="B45:E45"/>
    <mergeCell ref="B43:E43"/>
    <mergeCell ref="B46:E46"/>
    <mergeCell ref="B44:E44"/>
    <mergeCell ref="B29:D29"/>
    <mergeCell ref="B41:D41"/>
    <mergeCell ref="B42:E42"/>
  </mergeCells>
  <phoneticPr fontId="5" type="noConversion"/>
  <conditionalFormatting sqref="E15:E22">
    <cfRule type="cellIs" dxfId="2" priority="1" stopIfTrue="1" operator="equal">
      <formula>"te jong voor veteranen"</formula>
    </cfRule>
    <cfRule type="cellIs" dxfId="1" priority="2" stopIfTrue="1" operator="equal">
      <formula>"typefout"</formula>
    </cfRule>
  </conditionalFormatting>
  <conditionalFormatting sqref="B32:C32">
    <cfRule type="cellIs" dxfId="0" priority="3" stopIfTrue="1" operator="equal">
      <formula>"uw ploeg bevat een te jonge roeier"</formula>
    </cfRule>
  </conditionalFormatting>
  <dataValidations count="4">
    <dataValidation type="list" allowBlank="1" showInputMessage="1" showErrorMessage="1" sqref="B7" xr:uid="{35574172-9072-40D6-9A51-B0D687FFC240}">
      <formula1>$AA$7:$AB$7</formula1>
    </dataValidation>
    <dataValidation type="list" allowBlank="1" showInputMessage="1" showErrorMessage="1" sqref="B8" xr:uid="{591CC97D-9750-4B14-8C3B-EB4435B75E1E}">
      <formula1>$AA$8:$AB$8</formula1>
    </dataValidation>
    <dataValidation type="list" allowBlank="1" showInputMessage="1" showErrorMessage="1" sqref="B12" xr:uid="{C64829AE-5D7B-4553-BB38-1E5E04538812}">
      <formula1>$AA$12:$AB$12</formula1>
    </dataValidation>
    <dataValidation type="list" allowBlank="1" showInputMessage="1" sqref="D15:D25" xr:uid="{50DE197E-B9AB-41F1-A74F-AD8D97E5198F}">
      <formula1>$AA$50:$AA$156</formula1>
    </dataValidation>
  </dataValidations>
  <hyperlinks>
    <hyperlink ref="D4" r:id="rId1" xr:uid="{6680E12B-F590-4096-A14E-F7EF7501A169}"/>
    <hyperlink ref="D11" r:id="rId2" xr:uid="{869B4D08-C5BF-42C5-AAD7-313068E23F37}"/>
  </hyperlinks>
  <pageMargins left="0.25" right="0.25" top="0.75" bottom="0.75" header="0.3" footer="0.3"/>
  <pageSetup paperSize="9" scale="79" fitToHeight="2" orientation="landscape"/>
  <rowBreaks count="1" manualBreakCount="1">
    <brk id="4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Inschrijvingsformulier</vt:lpstr>
      <vt:lpstr>Inschrijvingsformulier!Afdrukbereik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Monique Middeldorp</cp:lastModifiedBy>
  <cp:lastPrinted>2016-03-19T16:00:43Z</cp:lastPrinted>
  <dcterms:created xsi:type="dcterms:W3CDTF">2010-02-21T12:03:24Z</dcterms:created>
  <dcterms:modified xsi:type="dcterms:W3CDTF">2025-06-26T20:41:16Z</dcterms:modified>
</cp:coreProperties>
</file>